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<sst xmlns="http://schemas.openxmlformats.org/spreadsheetml/2006/main" count="40" uniqueCount="17">
  <si>
    <t>dx</t>
  </si>
  <si>
    <t>k</t>
  </si>
  <si>
    <t>c0</t>
  </si>
  <si>
    <t>c1</t>
  </si>
  <si>
    <t>c2</t>
  </si>
  <si>
    <t>Location,</t>
  </si>
  <si>
    <t>dt</t>
  </si>
  <si>
    <t>i</t>
  </si>
  <si>
    <t>c</t>
  </si>
  <si>
    <r>
      <t>Time, </t>
    </r>
    <r>
      <rPr>
        <rFont val="Arial"/>
        <b/>
        <color rgb="FF333333"/>
        <sz val="11.0"/>
      </rPr>
      <t>t</t>
    </r>
    <r>
      <rPr>
        <rFont val="Arial"/>
        <color rgb="FF333333"/>
        <sz val="11.0"/>
      </rPr>
      <t> (day)</t>
    </r>
  </si>
  <si>
    <t>x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</si>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</sst>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rgb="FF333333"/>
      <name val="Arial"/>
    </font>
    <font>
      <b/>
      <sz val="11.0"/>
      <color rgb="FF333333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2" numFmtId="0" xfId="0" applyBorder="1" applyFont="1"/>
    <xf borderId="5" fillId="2" fontId="2" numFmtId="0" xfId="0" applyBorder="1" applyFont="1"/>
    <xf borderId="6" fillId="2" fontId="4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2" fontId="2" numFmtId="0" xfId="0" applyBorder="1" applyFont="1"/>
    <xf borderId="10" fillId="2" fontId="5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2" fontId="4" numFmtId="0" xfId="0" applyAlignment="1" applyBorder="1" applyFont="1">
      <alignment shrinkToFit="0" vertical="center" wrapText="1"/>
    </xf>
    <xf borderId="14" fillId="2" fontId="4" numFmtId="0" xfId="0" applyAlignment="1" applyBorder="1" applyFont="1">
      <alignment shrinkToFit="0" vertical="center" wrapText="1"/>
    </xf>
    <xf borderId="15" fillId="2" fontId="4" numFmtId="0" xfId="0" applyAlignment="1" applyBorder="1" applyFont="1">
      <alignment shrinkToFit="0" vertical="center" wrapText="1"/>
    </xf>
    <xf borderId="16" fillId="0" fontId="3" numFmtId="0" xfId="0" applyBorder="1" applyFont="1"/>
    <xf borderId="5" fillId="2" fontId="4" numFmtId="0" xfId="0" applyAlignment="1" applyBorder="1" applyFont="1">
      <alignment shrinkToFit="0" vertical="center" wrapText="1"/>
    </xf>
    <xf borderId="17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ser>
          <c:idx val="0"/>
          <c:order val="0"/>
          <c:tx>
            <c:strRef>
              <c:f>Sheet1!$C$18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Sheet1!$B$19:$B$26</c:f>
            </c:numRef>
          </c:xVal>
          <c:yVal>
            <c:numRef>
              <c:f>Sheet1!$C$19:$C$26</c:f>
            </c:numRef>
          </c:yVal>
        </c:ser>
        <c:ser>
          <c:idx val="1"/>
          <c:order val="1"/>
          <c:tx>
            <c:strRef>
              <c:f>Sheet1!$G$18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Sheet1!$B$19:$B$26</c:f>
            </c:numRef>
          </c:xVal>
          <c:yVal>
            <c:numRef>
              <c:f>Sheet1!$G$19:$G$26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909194"/>
        <c:axId val="1324860713"/>
      </c:scatterChart>
      <c:valAx>
        <c:axId val="81990919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24860713"/>
      </c:valAx>
      <c:valAx>
        <c:axId val="13248607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19909194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0000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ser>
          <c:idx val="0"/>
          <c:order val="0"/>
          <c:tx>
            <c:strRef>
              <c:f>Sheet1!$C$31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Sheet1!$B$32:$B$39</c:f>
            </c:numRef>
          </c:xVal>
          <c:yVal>
            <c:numRef>
              <c:f>Sheet1!$C$32:$C$39</c:f>
            </c:numRef>
          </c:yVal>
        </c:ser>
        <c:ser>
          <c:idx val="1"/>
          <c:order val="1"/>
          <c:tx>
            <c:strRef>
              <c:f>Sheet1!$G$31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Sheet1!$B$32:$B$39</c:f>
            </c:numRef>
          </c:xVal>
          <c:yVal>
            <c:numRef>
              <c:f>Sheet1!$G$32:$G$39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578807"/>
        <c:axId val="2017797958"/>
      </c:scatterChart>
      <c:valAx>
        <c:axId val="150357880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17797958"/>
      </c:valAx>
      <c:valAx>
        <c:axId val="20177979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0357880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000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428625</xdr:colOff>
      <xdr:row>13</xdr:row>
      <xdr:rowOff>19050</xdr:rowOff>
    </xdr:from>
    <xdr:ext cx="4343400" cy="28860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16</xdr:col>
      <xdr:colOff>200025</xdr:colOff>
      <xdr:row>29</xdr:row>
      <xdr:rowOff>114300</xdr:rowOff>
    </xdr:from>
    <xdr:ext cx="4343400" cy="28860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1.5"/>
    <col customWidth="1" min="6" max="26" width="7.63"/>
  </cols>
  <sheetData>
    <row r="1">
      <c r="A1" s="1">
        <v>1.0</v>
      </c>
      <c r="B1" s="2"/>
      <c r="C1" s="3"/>
      <c r="D1" s="3"/>
      <c r="E1" s="3"/>
      <c r="F1" s="3"/>
      <c r="G1" s="3"/>
      <c r="H1" s="3"/>
      <c r="I1" s="4"/>
      <c r="J1" s="5"/>
      <c r="K1" s="6" t="s">
        <v>0</v>
      </c>
      <c r="L1" s="1">
        <v>1125.0</v>
      </c>
      <c r="M1" s="1" t="s">
        <v>1</v>
      </c>
      <c r="N1" s="1" t="s">
        <v>2</v>
      </c>
      <c r="O1" s="1" t="s">
        <v>3</v>
      </c>
      <c r="P1" s="1" t="s">
        <v>4</v>
      </c>
    </row>
    <row r="2">
      <c r="B2" s="7" t="s">
        <v>5</v>
      </c>
      <c r="C2" s="8"/>
      <c r="D2" s="8"/>
      <c r="E2" s="8"/>
      <c r="F2" s="8"/>
      <c r="G2" s="8"/>
      <c r="H2" s="8"/>
      <c r="I2" s="9"/>
      <c r="J2" s="10"/>
      <c r="K2" s="6" t="s">
        <v>6</v>
      </c>
      <c r="L2" s="1">
        <v>86400.0</v>
      </c>
      <c r="M2" s="1">
        <f>L1/L3</f>
        <v>1250</v>
      </c>
      <c r="N2" s="1">
        <f>(((L2/M2)-(2*L4))/((2*(1-L4))+(L2/M2)))</f>
        <v>0.9714774672</v>
      </c>
      <c r="O2" s="1">
        <f>(((L2/M2)+(2*L4))/((2*(1-L4))+(L2/M2)))</f>
        <v>1</v>
      </c>
      <c r="P2" s="1">
        <f>(((2*(1-L4))-(L3*(L2/L1)))/((2*(1-L4))+(L2/M2)))</f>
        <v>-0.9714774672</v>
      </c>
    </row>
    <row r="3" ht="15.0" customHeight="1">
      <c r="B3" s="11" t="s">
        <v>7</v>
      </c>
      <c r="C3" s="12"/>
      <c r="D3" s="12"/>
      <c r="E3" s="12"/>
      <c r="F3" s="12"/>
      <c r="G3" s="12"/>
      <c r="H3" s="12"/>
      <c r="I3" s="13"/>
      <c r="J3" s="10"/>
      <c r="K3" s="6" t="s">
        <v>8</v>
      </c>
      <c r="L3" s="1">
        <v>0.9</v>
      </c>
    </row>
    <row r="4">
      <c r="B4" s="14" t="s">
        <v>9</v>
      </c>
      <c r="C4" s="15"/>
      <c r="D4" s="15">
        <v>0.0</v>
      </c>
      <c r="E4" s="15">
        <v>1.0</v>
      </c>
      <c r="F4" s="15">
        <v>2.0</v>
      </c>
      <c r="G4" s="15">
        <v>3.0</v>
      </c>
      <c r="H4" s="15">
        <v>4.0</v>
      </c>
      <c r="I4" s="15">
        <v>5.0</v>
      </c>
      <c r="J4" s="15">
        <v>6.0</v>
      </c>
      <c r="K4" s="16" t="s">
        <v>10</v>
      </c>
      <c r="L4" s="16">
        <v>0.5</v>
      </c>
    </row>
    <row r="5">
      <c r="B5" s="17"/>
      <c r="C5" s="15">
        <v>0.0</v>
      </c>
      <c r="D5" s="15">
        <v>3.2</v>
      </c>
      <c r="E5" s="15">
        <v>3.3</v>
      </c>
      <c r="F5" s="15">
        <v>3.5</v>
      </c>
      <c r="G5" s="15">
        <v>3.52</v>
      </c>
      <c r="H5" s="15">
        <v>3.63</v>
      </c>
      <c r="I5" s="15">
        <v>3.93</v>
      </c>
      <c r="J5" s="15">
        <v>4.7</v>
      </c>
      <c r="K5" s="18"/>
    </row>
    <row r="6">
      <c r="B6" s="17"/>
      <c r="C6" s="15">
        <v>1.0</v>
      </c>
      <c r="D6" s="15">
        <v>3.32</v>
      </c>
      <c r="E6" s="15">
        <f t="shared" ref="E6:J6" si="1">($N$2*D6)+($O$2*D5)+($P$2*E5)</f>
        <v>3.219429549</v>
      </c>
      <c r="F6" s="15">
        <f t="shared" si="1"/>
        <v>3.027432129</v>
      </c>
      <c r="G6" s="15">
        <f t="shared" si="1"/>
        <v>3.021481412</v>
      </c>
      <c r="H6" s="15">
        <f t="shared" si="1"/>
        <v>2.928837904</v>
      </c>
      <c r="I6" s="15">
        <f t="shared" si="1"/>
        <v>2.657393583</v>
      </c>
      <c r="J6" s="15">
        <f t="shared" si="1"/>
        <v>1.945653891</v>
      </c>
      <c r="K6" s="18"/>
    </row>
    <row r="7">
      <c r="B7" s="17"/>
      <c r="C7" s="15">
        <v>2.0</v>
      </c>
      <c r="D7" s="15">
        <v>3.44</v>
      </c>
      <c r="E7" s="15">
        <f t="shared" ref="E7:J7" si="2">($N$2*D7)+($O$2*D6)+($P$2*E6)</f>
        <v>3.534279223</v>
      </c>
      <c r="F7" s="15">
        <f t="shared" si="2"/>
        <v>3.71182008</v>
      </c>
      <c r="G7" s="15">
        <f t="shared" si="2"/>
        <v>3.698080589</v>
      </c>
      <c r="H7" s="15">
        <f t="shared" si="2"/>
        <v>3.768783348</v>
      </c>
      <c r="I7" s="15">
        <f t="shared" si="2"/>
        <v>4.008528019</v>
      </c>
      <c r="J7" s="15">
        <f t="shared" si="2"/>
        <v>4.661429315</v>
      </c>
      <c r="K7" s="18"/>
    </row>
    <row r="8">
      <c r="B8" s="17"/>
      <c r="C8" s="15">
        <v>3.0</v>
      </c>
      <c r="D8" s="15">
        <v>3.56</v>
      </c>
      <c r="E8" s="15">
        <f t="shared" ref="E8:J8" si="3">($N$2*D8)+($O$2*D7)+($P$2*E7)</f>
        <v>3.464987156</v>
      </c>
      <c r="F8" s="15">
        <f t="shared" si="3"/>
        <v>3.294486598</v>
      </c>
      <c r="G8" s="15">
        <f t="shared" si="3"/>
        <v>3.319737612</v>
      </c>
      <c r="H8" s="15">
        <f t="shared" si="3"/>
        <v>3.261842775</v>
      </c>
      <c r="I8" s="15">
        <f t="shared" si="3"/>
        <v>3.043395459</v>
      </c>
      <c r="J8" s="15">
        <f t="shared" si="3"/>
        <v>2.436644586</v>
      </c>
      <c r="K8" s="18"/>
    </row>
    <row r="9">
      <c r="B9" s="17"/>
      <c r="C9" s="15">
        <v>4.0</v>
      </c>
      <c r="D9" s="15">
        <v>3.68</v>
      </c>
      <c r="E9" s="15">
        <f t="shared" ref="E9:J9" si="4">($N$2*D9)+($O$2*D8)+($P$2*E8)</f>
        <v>3.768880134</v>
      </c>
      <c r="F9" s="15">
        <f t="shared" si="4"/>
        <v>3.925849785</v>
      </c>
      <c r="G9" s="15">
        <f t="shared" si="4"/>
        <v>3.883310918</v>
      </c>
      <c r="H9" s="15">
        <f t="shared" si="4"/>
        <v>3.923479909</v>
      </c>
      <c r="I9" s="15">
        <f t="shared" si="4"/>
        <v>4.116824988</v>
      </c>
      <c r="J9" s="15">
        <f t="shared" si="4"/>
        <v>4.67565286</v>
      </c>
      <c r="K9" s="18"/>
    </row>
    <row r="10">
      <c r="B10" s="17"/>
      <c r="C10" s="15">
        <v>5.0</v>
      </c>
      <c r="D10" s="15">
        <v>3.8</v>
      </c>
      <c r="E10" s="15">
        <f t="shared" ref="E10:J10" si="5">($N$2*D10)+($O$2*D9)+($P$2*E9)</f>
        <v>3.710232249</v>
      </c>
      <c r="F10" s="15">
        <f t="shared" si="5"/>
        <v>3.559412555</v>
      </c>
      <c r="G10" s="15">
        <f t="shared" si="5"/>
        <v>3.611189825</v>
      </c>
      <c r="H10" s="15">
        <f t="shared" si="5"/>
        <v>3.579928137</v>
      </c>
      <c r="I10" s="15">
        <f t="shared" si="5"/>
        <v>3.401896717</v>
      </c>
      <c r="J10" s="15">
        <f t="shared" si="5"/>
        <v>2.879399596</v>
      </c>
      <c r="K10" s="18"/>
    </row>
    <row r="11">
      <c r="B11" s="19"/>
      <c r="C11" s="15">
        <v>6.0</v>
      </c>
      <c r="D11" s="15">
        <v>3.92</v>
      </c>
      <c r="E11" s="15">
        <f t="shared" ref="E11:J11" si="6">($N$2*D11)+($O$2*D10)+($P$2*E10)</f>
        <v>4.003784643</v>
      </c>
      <c r="F11" s="15">
        <f t="shared" si="6"/>
        <v>4.14192972</v>
      </c>
      <c r="G11" s="15">
        <f t="shared" si="6"/>
        <v>4.075014404</v>
      </c>
      <c r="H11" s="15">
        <f t="shared" si="6"/>
        <v>4.092154977</v>
      </c>
      <c r="I11" s="15">
        <f t="shared" si="6"/>
        <v>4.250498484</v>
      </c>
      <c r="J11" s="15">
        <f t="shared" si="6"/>
        <v>4.733888391</v>
      </c>
      <c r="K11" s="18"/>
    </row>
    <row r="17">
      <c r="A17" s="1">
        <v>2.0</v>
      </c>
    </row>
    <row r="18">
      <c r="B18" s="1" t="s">
        <v>11</v>
      </c>
      <c r="C18" s="1" t="s">
        <v>7</v>
      </c>
      <c r="D18" s="1" t="s">
        <v>12</v>
      </c>
      <c r="E18" s="1" t="s">
        <v>13</v>
      </c>
      <c r="F18" s="1" t="s">
        <v>14</v>
      </c>
      <c r="G18" s="1" t="s">
        <v>15</v>
      </c>
      <c r="K18" s="1" t="s">
        <v>1</v>
      </c>
      <c r="L18" s="1">
        <v>11.0</v>
      </c>
      <c r="N18" s="1" t="s">
        <v>2</v>
      </c>
      <c r="O18" s="1" t="s">
        <v>3</v>
      </c>
      <c r="P18" s="1" t="s">
        <v>4</v>
      </c>
    </row>
    <row r="19">
      <c r="B19" s="1">
        <v>6.0</v>
      </c>
      <c r="C19" s="1">
        <v>10.0</v>
      </c>
      <c r="G19" s="1">
        <v>10.0</v>
      </c>
      <c r="K19" s="1" t="s">
        <v>10</v>
      </c>
      <c r="L19" s="1">
        <v>0.13</v>
      </c>
      <c r="N19" s="1">
        <f>(((L20/L18)-(2*L19))/((2*(1-L19))+(L20/L18)))</f>
        <v>0.1249005569</v>
      </c>
      <c r="O19" s="1">
        <f>(((L20/L18)+(2*L19))/((2*(1-L19))+(L20/L18)))</f>
        <v>0.3524264121</v>
      </c>
      <c r="P19" s="1">
        <f>(((2*(1-L19))-(L22*(L20/L21)))/((2*(1-L19))+(L20/L18)))</f>
        <v>0.522673031</v>
      </c>
    </row>
    <row r="20">
      <c r="B20" s="1">
        <v>12.0</v>
      </c>
      <c r="C20" s="1">
        <v>30.0</v>
      </c>
      <c r="D20" s="1">
        <f t="shared" ref="D20:D26" si="7">$N$19*C20</f>
        <v>3.747016706</v>
      </c>
      <c r="E20" s="1">
        <f t="shared" ref="E20:E26" si="8">$O$19*C19</f>
        <v>3.524264121</v>
      </c>
      <c r="F20" s="1">
        <f t="shared" ref="F20:F26" si="9">$P$19*G19</f>
        <v>5.22673031</v>
      </c>
      <c r="G20" s="1">
        <f t="shared" ref="G20:G26" si="10">D20+E20+F20</f>
        <v>12.49801114</v>
      </c>
      <c r="K20" s="1" t="s">
        <v>6</v>
      </c>
      <c r="L20" s="1">
        <v>6.0</v>
      </c>
    </row>
    <row r="21" ht="15.75" customHeight="1">
      <c r="B21" s="1">
        <v>18.0</v>
      </c>
      <c r="C21" s="1">
        <v>68.0</v>
      </c>
      <c r="D21" s="1">
        <f t="shared" si="7"/>
        <v>8.493237868</v>
      </c>
      <c r="E21" s="1">
        <f t="shared" si="8"/>
        <v>10.57279236</v>
      </c>
      <c r="F21" s="1">
        <f t="shared" si="9"/>
        <v>6.532373363</v>
      </c>
      <c r="G21" s="1">
        <f t="shared" si="10"/>
        <v>25.59840359</v>
      </c>
      <c r="K21" s="1" t="s">
        <v>0</v>
      </c>
      <c r="L21" s="1">
        <v>3.0</v>
      </c>
    </row>
    <row r="22" ht="15.75" customHeight="1">
      <c r="B22" s="1">
        <v>24.0</v>
      </c>
      <c r="C22" s="1">
        <v>50.0</v>
      </c>
      <c r="D22" s="1">
        <f t="shared" si="7"/>
        <v>6.245027844</v>
      </c>
      <c r="E22" s="1">
        <f t="shared" si="8"/>
        <v>23.96499602</v>
      </c>
      <c r="F22" s="1">
        <f t="shared" si="9"/>
        <v>13.3795952</v>
      </c>
      <c r="G22" s="1">
        <f t="shared" si="10"/>
        <v>43.58961906</v>
      </c>
      <c r="K22" s="1" t="s">
        <v>8</v>
      </c>
      <c r="L22" s="1">
        <f>L21/L18</f>
        <v>0.2727272727</v>
      </c>
    </row>
    <row r="23" ht="15.75" customHeight="1">
      <c r="B23" s="1">
        <f t="shared" ref="B23:B26" si="11">B22+6</f>
        <v>30</v>
      </c>
      <c r="C23" s="1">
        <v>40.0</v>
      </c>
      <c r="D23" s="1">
        <f t="shared" si="7"/>
        <v>4.996022275</v>
      </c>
      <c r="E23" s="1">
        <f t="shared" si="8"/>
        <v>17.6213206</v>
      </c>
      <c r="F23" s="1">
        <f t="shared" si="9"/>
        <v>22.78311832</v>
      </c>
      <c r="G23" s="1">
        <f t="shared" si="10"/>
        <v>45.4004612</v>
      </c>
    </row>
    <row r="24" ht="15.75" customHeight="1">
      <c r="B24" s="1">
        <f t="shared" si="11"/>
        <v>36</v>
      </c>
      <c r="C24" s="1">
        <v>31.0</v>
      </c>
      <c r="D24" s="1">
        <f t="shared" si="7"/>
        <v>3.871917263</v>
      </c>
      <c r="E24" s="1">
        <f t="shared" si="8"/>
        <v>14.09705648</v>
      </c>
      <c r="F24" s="1">
        <f t="shared" si="9"/>
        <v>23.72959666</v>
      </c>
      <c r="G24" s="1">
        <f t="shared" si="10"/>
        <v>41.69857041</v>
      </c>
    </row>
    <row r="25" ht="15.75" customHeight="1">
      <c r="B25" s="1">
        <f t="shared" si="11"/>
        <v>42</v>
      </c>
      <c r="C25" s="1">
        <v>23.0</v>
      </c>
      <c r="D25" s="1">
        <f t="shared" si="7"/>
        <v>2.872712808</v>
      </c>
      <c r="E25" s="1">
        <f t="shared" si="8"/>
        <v>10.92521877</v>
      </c>
      <c r="F25" s="1">
        <f t="shared" si="9"/>
        <v>21.79471819</v>
      </c>
      <c r="G25" s="1">
        <f t="shared" si="10"/>
        <v>35.59264977</v>
      </c>
    </row>
    <row r="26" ht="15.75" customHeight="1">
      <c r="B26" s="1">
        <f t="shared" si="11"/>
        <v>48</v>
      </c>
      <c r="C26" s="1">
        <v>30.0</v>
      </c>
      <c r="D26" s="1">
        <f t="shared" si="7"/>
        <v>3.747016706</v>
      </c>
      <c r="E26" s="1">
        <f t="shared" si="8"/>
        <v>8.105807478</v>
      </c>
      <c r="F26" s="1">
        <f t="shared" si="9"/>
        <v>18.60331814</v>
      </c>
      <c r="G26" s="1">
        <f t="shared" si="10"/>
        <v>30.45614232</v>
      </c>
    </row>
    <row r="27" ht="15.75" customHeight="1"/>
    <row r="28" ht="15.75" customHeight="1"/>
    <row r="29" ht="15.75" customHeight="1"/>
    <row r="30" ht="15.75" customHeight="1">
      <c r="A30" s="1" t="s">
        <v>16</v>
      </c>
    </row>
    <row r="31" ht="15.75" customHeight="1">
      <c r="B31" s="1" t="s">
        <v>11</v>
      </c>
      <c r="C31" s="1" t="s">
        <v>7</v>
      </c>
      <c r="D31" s="1" t="s">
        <v>12</v>
      </c>
      <c r="E31" s="1" t="s">
        <v>13</v>
      </c>
      <c r="F31" s="1" t="s">
        <v>14</v>
      </c>
      <c r="G31" s="1" t="s">
        <v>15</v>
      </c>
      <c r="K31" s="1" t="s">
        <v>1</v>
      </c>
      <c r="L31" s="1">
        <v>11.0</v>
      </c>
      <c r="N31" s="1" t="s">
        <v>2</v>
      </c>
      <c r="O31" s="1" t="s">
        <v>3</v>
      </c>
      <c r="P31" s="1" t="s">
        <v>4</v>
      </c>
    </row>
    <row r="32" ht="15.75" customHeight="1">
      <c r="B32" s="1">
        <v>6.0</v>
      </c>
      <c r="C32" s="1">
        <v>10.0</v>
      </c>
      <c r="G32" s="1">
        <v>10.0</v>
      </c>
      <c r="K32" s="1" t="s">
        <v>10</v>
      </c>
      <c r="L32" s="1">
        <v>0.0</v>
      </c>
      <c r="N32" s="1">
        <f>(((L33/L31)-(2*L32))/((2*(1-L32))+(L33/L31)))</f>
        <v>0.2142857143</v>
      </c>
      <c r="O32" s="1">
        <f>(((L33/L31)+(2*L32))/((2*(1-L32))+(L33/L31)))</f>
        <v>0.2142857143</v>
      </c>
      <c r="P32" s="1">
        <f>(((2*(1-L32))-(L35*(L33/L34)))/((2*(1-L32))+(L33/L31)))</f>
        <v>0.5714285714</v>
      </c>
    </row>
    <row r="33" ht="15.75" customHeight="1">
      <c r="B33" s="1">
        <v>12.0</v>
      </c>
      <c r="C33" s="1">
        <v>30.0</v>
      </c>
      <c r="D33" s="1">
        <f t="shared" ref="D33:D39" si="12">$N$32*C33</f>
        <v>6.428571429</v>
      </c>
      <c r="E33" s="1">
        <f t="shared" ref="E33:E39" si="13">$O$32*C32</f>
        <v>2.142857143</v>
      </c>
      <c r="F33" s="1">
        <f t="shared" ref="F33:F39" si="14">$P$32*G32</f>
        <v>5.714285714</v>
      </c>
      <c r="G33" s="1">
        <f t="shared" ref="G33:G39" si="15">D33+E33+F33</f>
        <v>14.28571429</v>
      </c>
      <c r="K33" s="1" t="s">
        <v>6</v>
      </c>
      <c r="L33" s="1">
        <v>6.0</v>
      </c>
    </row>
    <row r="34" ht="15.75" customHeight="1">
      <c r="B34" s="1">
        <v>18.0</v>
      </c>
      <c r="C34" s="1">
        <v>68.0</v>
      </c>
      <c r="D34" s="1">
        <f t="shared" si="12"/>
        <v>14.57142857</v>
      </c>
      <c r="E34" s="1">
        <f t="shared" si="13"/>
        <v>6.428571429</v>
      </c>
      <c r="F34" s="1">
        <f t="shared" si="14"/>
        <v>8.163265306</v>
      </c>
      <c r="G34" s="1">
        <f t="shared" si="15"/>
        <v>29.16326531</v>
      </c>
      <c r="K34" s="1" t="s">
        <v>0</v>
      </c>
      <c r="L34" s="1">
        <v>3.0</v>
      </c>
    </row>
    <row r="35" ht="15.75" customHeight="1">
      <c r="B35" s="1">
        <v>24.0</v>
      </c>
      <c r="C35" s="1">
        <v>50.0</v>
      </c>
      <c r="D35" s="1">
        <f t="shared" si="12"/>
        <v>10.71428571</v>
      </c>
      <c r="E35" s="1">
        <f t="shared" si="13"/>
        <v>14.57142857</v>
      </c>
      <c r="F35" s="1">
        <f t="shared" si="14"/>
        <v>16.66472303</v>
      </c>
      <c r="G35" s="1">
        <f t="shared" si="15"/>
        <v>41.95043732</v>
      </c>
      <c r="K35" s="1" t="s">
        <v>8</v>
      </c>
      <c r="L35" s="1">
        <f>L34/L31</f>
        <v>0.2727272727</v>
      </c>
    </row>
    <row r="36" ht="15.75" customHeight="1">
      <c r="B36" s="1">
        <f t="shared" ref="B36:B39" si="16">B35+6</f>
        <v>30</v>
      </c>
      <c r="C36" s="1">
        <v>40.0</v>
      </c>
      <c r="D36" s="1">
        <f t="shared" si="12"/>
        <v>8.571428571</v>
      </c>
      <c r="E36" s="1">
        <f t="shared" si="13"/>
        <v>10.71428571</v>
      </c>
      <c r="F36" s="1">
        <f t="shared" si="14"/>
        <v>23.97167847</v>
      </c>
      <c r="G36" s="1">
        <f t="shared" si="15"/>
        <v>43.25739275</v>
      </c>
    </row>
    <row r="37" ht="15.75" customHeight="1">
      <c r="B37" s="1">
        <f t="shared" si="16"/>
        <v>36</v>
      </c>
      <c r="C37" s="1">
        <v>31.0</v>
      </c>
      <c r="D37" s="1">
        <f t="shared" si="12"/>
        <v>6.642857143</v>
      </c>
      <c r="E37" s="1">
        <f t="shared" si="13"/>
        <v>8.571428571</v>
      </c>
      <c r="F37" s="1">
        <f t="shared" si="14"/>
        <v>24.71851014</v>
      </c>
      <c r="G37" s="1">
        <f t="shared" si="15"/>
        <v>39.93279586</v>
      </c>
    </row>
    <row r="38" ht="15.75" customHeight="1">
      <c r="B38" s="1">
        <f t="shared" si="16"/>
        <v>42</v>
      </c>
      <c r="C38" s="1">
        <v>23.0</v>
      </c>
      <c r="D38" s="1">
        <f t="shared" si="12"/>
        <v>4.928571429</v>
      </c>
      <c r="E38" s="1">
        <f t="shared" si="13"/>
        <v>6.642857143</v>
      </c>
      <c r="F38" s="1">
        <f t="shared" si="14"/>
        <v>22.81874049</v>
      </c>
      <c r="G38" s="1">
        <f t="shared" si="15"/>
        <v>34.39016906</v>
      </c>
    </row>
    <row r="39" ht="15.75" customHeight="1">
      <c r="B39" s="1">
        <f t="shared" si="16"/>
        <v>48</v>
      </c>
      <c r="C39" s="1">
        <v>30.0</v>
      </c>
      <c r="D39" s="1">
        <f t="shared" si="12"/>
        <v>6.428571429</v>
      </c>
      <c r="E39" s="1">
        <f t="shared" si="13"/>
        <v>4.928571429</v>
      </c>
      <c r="F39" s="1">
        <f t="shared" si="14"/>
        <v>19.65152518</v>
      </c>
      <c r="G39" s="1">
        <f t="shared" si="15"/>
        <v>31.00866804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I1"/>
    <mergeCell ref="B2:I2"/>
    <mergeCell ref="B3:I3"/>
    <mergeCell ref="B4:B11"/>
  </mergeCells>
  <printOptions/>
  <pageMargins bottom="0.75" footer="0.0" header="0.0" left="0.7" right="0.7" top="0.75"/>
  <pageSetup orientation="portrait"/>
  <drawing r:id="rId1"/>
</worksheet>
</file>